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9155" windowHeight="11760" tabRatio="34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" i="1"/>
  <c r="Q4"/>
  <c r="D12"/>
  <c r="Q9"/>
  <c r="Q11"/>
  <c r="Q12"/>
  <c r="Q33"/>
  <c r="J7"/>
  <c r="Q7"/>
  <c r="Q5"/>
  <c r="J5"/>
  <c r="Q14"/>
  <c r="Q8"/>
  <c r="Q10"/>
  <c r="Q13"/>
  <c r="Q24"/>
  <c r="Q15"/>
  <c r="Q17"/>
  <c r="Q16"/>
  <c r="Q21"/>
  <c r="Q18"/>
  <c r="Q22"/>
  <c r="Q23"/>
  <c r="Q20"/>
  <c r="Q25"/>
  <c r="Q26"/>
  <c r="Q27"/>
  <c r="Q19"/>
  <c r="Q28"/>
  <c r="Q30"/>
  <c r="Q29"/>
  <c r="Q31"/>
  <c r="Q32"/>
  <c r="Q6"/>
  <c r="Q3"/>
  <c r="J20"/>
  <c r="J21"/>
  <c r="J8"/>
  <c r="J13"/>
  <c r="J15"/>
  <c r="J16"/>
  <c r="J18"/>
  <c r="J23"/>
  <c r="J29"/>
  <c r="J17"/>
  <c r="J25"/>
  <c r="J10"/>
  <c r="J6"/>
  <c r="J30"/>
  <c r="J27"/>
  <c r="J24"/>
  <c r="J22"/>
  <c r="J32"/>
  <c r="J28"/>
  <c r="J26"/>
  <c r="J14"/>
  <c r="J31"/>
  <c r="J19"/>
</calcChain>
</file>

<file path=xl/sharedStrings.xml><?xml version="1.0" encoding="utf-8"?>
<sst xmlns="http://schemas.openxmlformats.org/spreadsheetml/2006/main" count="164" uniqueCount="97">
  <si>
    <t>ausgebucht</t>
  </si>
  <si>
    <t xml:space="preserve">bhf 1km
Auto: Empfohlen </t>
  </si>
  <si>
    <t>Grill, Tischtennis</t>
  </si>
  <si>
    <t>5.1h</t>
  </si>
  <si>
    <t>Grill, 
direkt am See</t>
  </si>
  <si>
    <t>3.5 h</t>
  </si>
  <si>
    <t>Gewichtung</t>
  </si>
  <si>
    <t>ÖV</t>
  </si>
  <si>
    <t>Parkplatz</t>
  </si>
  <si>
    <t>Sieht schön aus</t>
  </si>
  <si>
    <t>Wiese</t>
  </si>
  <si>
    <t>Pool</t>
  </si>
  <si>
    <t>Genug Zimmer</t>
  </si>
  <si>
    <t>Kosten</t>
  </si>
  <si>
    <t>Zahlenrange: 0-10</t>
  </si>
  <si>
    <r>
      <t xml:space="preserve">Entfernung </t>
    </r>
    <r>
      <rPr>
        <sz val="8"/>
        <color theme="1"/>
        <rFont val="Calibri"/>
        <family val="2"/>
        <scheme val="minor"/>
      </rPr>
      <t>(mit Auto)</t>
    </r>
  </si>
  <si>
    <r>
      <t xml:space="preserve">Goodies </t>
    </r>
    <r>
      <rPr>
        <sz val="8"/>
        <color theme="1"/>
        <rFont val="Calibri"/>
        <family val="2"/>
        <scheme val="minor"/>
      </rPr>
      <t>(Billiard, Tischtennis,Grill, Internet, usw)</t>
    </r>
  </si>
  <si>
    <t>CHF 4'683</t>
  </si>
  <si>
    <t>3.5h</t>
  </si>
  <si>
    <t>CHF 8'589</t>
  </si>
  <si>
    <t>4.5h</t>
  </si>
  <si>
    <t>öv???</t>
  </si>
  <si>
    <t>CHF 8'980</t>
  </si>
  <si>
    <t>CHF 11'166</t>
  </si>
  <si>
    <t>CHF 7'826</t>
  </si>
  <si>
    <t>Barbecue, Tischtennis, Internet (zahlen),  Töggeli</t>
  </si>
  <si>
    <t>Gardaland</t>
  </si>
  <si>
    <t>Sonstiges</t>
  </si>
  <si>
    <t>Barbecue, Tischtennis, Internet (zahlen), Fitness, Töggeli</t>
  </si>
  <si>
    <t>CHF 7'444</t>
  </si>
  <si>
    <t>3.0h</t>
  </si>
  <si>
    <t>grill</t>
  </si>
  <si>
    <t>Haus 6</t>
  </si>
  <si>
    <t>Freizeitpark 1.5km, Grill</t>
  </si>
  <si>
    <t>x</t>
  </si>
  <si>
    <t>Grill, Internet</t>
  </si>
  <si>
    <t>Grill, (Internet)</t>
  </si>
  <si>
    <t>Grill, (Internet), 2 Velo</t>
  </si>
  <si>
    <t>Preis</t>
  </si>
  <si>
    <t>3.75h</t>
  </si>
  <si>
    <t>Whirpool, Grill, Tischtennis, Töggeli</t>
  </si>
  <si>
    <t>Internet, Grill</t>
  </si>
  <si>
    <t>7.5h</t>
  </si>
  <si>
    <t>CHF 4'191</t>
  </si>
  <si>
    <t>Grill</t>
  </si>
  <si>
    <t>6.0h</t>
  </si>
  <si>
    <t>4km entfernt</t>
  </si>
  <si>
    <t>6.5h</t>
  </si>
  <si>
    <t>bahnhof 7km, hat bus</t>
  </si>
  <si>
    <t xml:space="preserve">Billard, Tischtennis, Grill </t>
  </si>
  <si>
    <t>7.0h</t>
  </si>
  <si>
    <t>(Internet)</t>
  </si>
  <si>
    <t>bus 300m, bhf 1km</t>
  </si>
  <si>
    <t>bhf 3km</t>
  </si>
  <si>
    <t>Grill, Pizzaofen, Tischtennis</t>
  </si>
  <si>
    <t xml:space="preserve">Grill, </t>
  </si>
  <si>
    <t>bus im dorf, bhf 25km</t>
  </si>
  <si>
    <t>Internet , grill</t>
  </si>
  <si>
    <t>bhf</t>
  </si>
  <si>
    <t>€ 5'980 - CHF 7774</t>
  </si>
  <si>
    <t>€ 4'000 - CHF 5200</t>
  </si>
  <si>
    <t>€ 9'831 - CHF 12'780</t>
  </si>
  <si>
    <t>€ 4'539 - CHF 5'900</t>
  </si>
  <si>
    <t>£ 5'850 - CHF 8'475</t>
  </si>
  <si>
    <t>€ 6'250 - CHF 8125</t>
  </si>
  <si>
    <t>€ 6'090 - CHF 7'917</t>
  </si>
  <si>
    <t>€ 3'920 - CHF 5096</t>
  </si>
  <si>
    <t>€ 2'500 - CHF 3250</t>
  </si>
  <si>
    <t>CHF 4'655</t>
  </si>
  <si>
    <t>CHF 4'629</t>
  </si>
  <si>
    <t>CHF 4'471</t>
  </si>
  <si>
    <t>CHF 5'968</t>
  </si>
  <si>
    <t>CHF 4'121</t>
  </si>
  <si>
    <t>CHF 3'964</t>
  </si>
  <si>
    <t>CHF 3'369</t>
  </si>
  <si>
    <t>CHF 5'355</t>
  </si>
  <si>
    <t>CHF 6'440</t>
  </si>
  <si>
    <t>0</t>
  </si>
  <si>
    <t>10 - (Preis / 1000) + 4</t>
  </si>
  <si>
    <t>Summe</t>
  </si>
  <si>
    <t>10- (Stunden / 0.5) +6</t>
  </si>
  <si>
    <t>Auto: empfohlen</t>
  </si>
  <si>
    <t>Haus</t>
  </si>
  <si>
    <t>CHF 3'228</t>
  </si>
  <si>
    <t>jaccuzi, grill, internet</t>
  </si>
  <si>
    <t>mit öv bis über den Genfersee und dann mit Auto abholen</t>
  </si>
  <si>
    <t>CHF 4'000</t>
  </si>
  <si>
    <t>3h</t>
  </si>
  <si>
    <t>nicht so viel umsteigen, aber 11km zum bhf</t>
  </si>
  <si>
    <t>neu</t>
  </si>
  <si>
    <t>€5'980 - CHF 7774</t>
  </si>
  <si>
    <t>nicht so weit, bhf 8km</t>
  </si>
  <si>
    <t>EUR 3'167 - 4100 CHF</t>
  </si>
  <si>
    <t>Mit Zug bis Luino, ca. 3.5h. dann abholen mit Auto 15min (Zug nach Calde fährt nur 1 mal pro Tag)</t>
  </si>
  <si>
    <t>EUR 3700 - 4800 CHF</t>
  </si>
  <si>
    <t>Bocciabahn, Barbecue</t>
  </si>
  <si>
    <t>auch über Luino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</si>
</sst>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right" wrapText="1"/>
    </xf>
    <xf numFmtId="49" fontId="0" fillId="0" borderId="0" xfId="0" applyNumberFormat="1" applyFont="1" applyAlignment="1">
      <alignment horizontal="right" wrapText="1"/>
    </xf>
    <xf numFmtId="1" fontId="4" fillId="0" borderId="0" xfId="0" applyNumberFormat="1" applyFont="1" applyAlignment="1"/>
    <xf numFmtId="1" fontId="5" fillId="0" borderId="0" xfId="0" applyNumberFormat="1" applyFont="1" applyAlignment="1"/>
    <xf numFmtId="1" fontId="4" fillId="0" borderId="0" xfId="0" applyNumberFormat="1" applyFont="1" applyFill="1" applyAlignment="1"/>
    <xf numFmtId="49" fontId="2" fillId="0" borderId="0" xfId="0" applyNumberFormat="1" applyFont="1" applyAlignment="1">
      <alignment horizontal="right" wrapText="1"/>
    </xf>
    <xf numFmtId="0" fontId="2" fillId="0" borderId="0" xfId="0" quotePrefix="1" applyFont="1" applyAlignment="1">
      <alignment wrapText="1"/>
    </xf>
    <xf numFmtId="49" fontId="1" fillId="0" borderId="0" xfId="0" applyNumberFormat="1" applyFont="1"/>
    <xf numFmtId="1" fontId="1" fillId="0" borderId="0" xfId="0" applyNumberFormat="1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9"/>
  <sheetViews>
    <sheetView tabSelected="1" workbookViewId="0">
      <pane ySplit="2340" activePane="bottomLeft"/>
      <selection activeCell="M2" sqref="M2"/>
      <selection pane="bottomLeft" activeCell="N9" sqref="N9"/>
    </sheetView>
  </sheetViews>
  <sheetFormatPr defaultColWidth="9.140625" defaultRowHeight="15"/>
  <cols>
    <col min="1" max="1" width="16.85546875" bestFit="1" customWidth="1"/>
    <col min="2" max="2" width="9.140625" style="1"/>
    <col min="3" max="3" width="10" style="7" customWidth="1"/>
    <col min="4" max="4" width="8.42578125" style="6" bestFit="1" customWidth="1"/>
    <col min="5" max="5" width="7.85546875" bestFit="1" customWidth="1"/>
    <col min="6" max="6" width="5" bestFit="1" customWidth="1"/>
    <col min="7" max="7" width="6.7109375" bestFit="1" customWidth="1"/>
    <col min="8" max="8" width="6.140625" bestFit="1" customWidth="1"/>
    <col min="9" max="9" width="10.85546875" bestFit="1" customWidth="1"/>
    <col min="10" max="10" width="9.42578125" bestFit="1" customWidth="1"/>
    <col min="12" max="12" width="9.140625" style="4"/>
    <col min="15" max="15" width="10.85546875" style="4" customWidth="1"/>
    <col min="16" max="16" width="10" bestFit="1" customWidth="1"/>
    <col min="17" max="17" width="9.140625" style="1"/>
  </cols>
  <sheetData>
    <row r="1" spans="1:17">
      <c r="A1" s="1" t="s">
        <v>14</v>
      </c>
    </row>
    <row r="2" spans="1:17" ht="72">
      <c r="A2" s="1"/>
      <c r="B2" s="3" t="s">
        <v>82</v>
      </c>
      <c r="C2" s="8" t="s">
        <v>13</v>
      </c>
      <c r="D2" s="13" t="s">
        <v>78</v>
      </c>
      <c r="E2" s="2" t="s">
        <v>12</v>
      </c>
      <c r="F2" s="3" t="s">
        <v>11</v>
      </c>
      <c r="G2" s="3" t="s">
        <v>10</v>
      </c>
      <c r="H2" s="2" t="s">
        <v>9</v>
      </c>
      <c r="I2" s="2" t="s">
        <v>15</v>
      </c>
      <c r="J2" s="14" t="s">
        <v>80</v>
      </c>
      <c r="K2" s="2" t="s">
        <v>16</v>
      </c>
      <c r="L2" s="5"/>
      <c r="M2" s="3" t="s">
        <v>8</v>
      </c>
      <c r="N2" s="3" t="s">
        <v>7</v>
      </c>
      <c r="O2" s="5"/>
      <c r="P2" s="3" t="s">
        <v>27</v>
      </c>
      <c r="Q2" s="3" t="s">
        <v>79</v>
      </c>
    </row>
    <row r="3" spans="1:17">
      <c r="A3" s="1" t="s">
        <v>6</v>
      </c>
      <c r="D3" s="7">
        <v>7</v>
      </c>
      <c r="E3">
        <v>10</v>
      </c>
      <c r="F3">
        <v>8</v>
      </c>
      <c r="G3">
        <v>8</v>
      </c>
      <c r="H3">
        <v>8</v>
      </c>
      <c r="J3">
        <v>8</v>
      </c>
      <c r="K3">
        <v>8</v>
      </c>
      <c r="M3">
        <v>4</v>
      </c>
      <c r="N3">
        <v>8</v>
      </c>
      <c r="Q3" s="15">
        <f>SUM(D3:H3,J3:K3,M3:N3)</f>
        <v>69</v>
      </c>
    </row>
    <row r="4" spans="1:17" ht="30">
      <c r="A4" s="1" t="s">
        <v>89</v>
      </c>
      <c r="B4" s="1">
        <v>41</v>
      </c>
      <c r="C4" s="7" t="s">
        <v>94</v>
      </c>
      <c r="D4" s="10">
        <f>10-(4800/1000)+4</f>
        <v>9.1999999999999993</v>
      </c>
      <c r="E4">
        <v>10</v>
      </c>
      <c r="F4">
        <v>6</v>
      </c>
      <c r="G4">
        <v>8</v>
      </c>
      <c r="H4">
        <v>8</v>
      </c>
      <c r="I4" t="s">
        <v>87</v>
      </c>
      <c r="J4">
        <v>10</v>
      </c>
      <c r="K4">
        <v>6</v>
      </c>
      <c r="L4" s="4" t="s">
        <v>95</v>
      </c>
      <c r="M4">
        <v>8</v>
      </c>
      <c r="N4">
        <v>7</v>
      </c>
      <c r="O4" s="4" t="s">
        <v>96</v>
      </c>
      <c r="Q4" s="16">
        <f>SUM(D4*$D$3,E4*$E$3,F4*$F$3,G4*$G$3,H4*$H$3,J4*$J$3,K4*$K$3,M4*$M$3,N4*$N$3)</f>
        <v>556.4</v>
      </c>
    </row>
    <row r="5" spans="1:17" ht="45.75">
      <c r="A5" s="1"/>
      <c r="B5" s="1">
        <v>31</v>
      </c>
      <c r="C5" s="7" t="s">
        <v>83</v>
      </c>
      <c r="D5" s="10">
        <v>10</v>
      </c>
      <c r="E5">
        <v>9</v>
      </c>
      <c r="F5">
        <v>9</v>
      </c>
      <c r="G5">
        <v>7</v>
      </c>
      <c r="H5">
        <v>7</v>
      </c>
      <c r="I5" t="s">
        <v>39</v>
      </c>
      <c r="J5">
        <f>10-(3.75 / 0.5)+6</f>
        <v>8.5</v>
      </c>
      <c r="K5">
        <v>7</v>
      </c>
      <c r="L5" s="4" t="s">
        <v>84</v>
      </c>
      <c r="M5">
        <v>7</v>
      </c>
      <c r="N5">
        <v>3</v>
      </c>
      <c r="O5" s="4" t="s">
        <v>85</v>
      </c>
      <c r="Q5" s="16">
        <f>SUM(D5*$D$3,E5*$E$3,F5*$F$3,G5*$G$3,H5*$H$3,J5*$J$3,K5*$K$3,M5*$M$3,N5*$N$3)</f>
        <v>520</v>
      </c>
    </row>
    <row r="6" spans="1:17" ht="34.5">
      <c r="A6" s="1"/>
      <c r="B6" s="1">
        <v>14</v>
      </c>
      <c r="C6" s="7" t="s">
        <v>63</v>
      </c>
      <c r="D6" s="10">
        <v>5.5250000000000004</v>
      </c>
      <c r="E6">
        <v>7</v>
      </c>
      <c r="F6">
        <v>9</v>
      </c>
      <c r="G6">
        <v>7</v>
      </c>
      <c r="H6">
        <v>7</v>
      </c>
      <c r="I6" t="s">
        <v>30</v>
      </c>
      <c r="J6">
        <f>10-(3/0.5)+6</f>
        <v>10</v>
      </c>
      <c r="K6">
        <v>6</v>
      </c>
      <c r="L6" s="4" t="s">
        <v>37</v>
      </c>
      <c r="M6">
        <v>7</v>
      </c>
      <c r="N6">
        <v>8</v>
      </c>
      <c r="Q6" s="16">
        <f>SUM(D6*$D$3,E6*$E$3,F6*$F$3,G6*$G$3,H6*$H$3,J6*$J$3,K6*$K$3,M6*$M$3,N6*$N$3)</f>
        <v>512.67499999999995</v>
      </c>
    </row>
    <row r="7" spans="1:17" ht="23.25">
      <c r="A7" s="1"/>
      <c r="B7" s="1">
        <v>23</v>
      </c>
      <c r="C7" s="9" t="s">
        <v>70</v>
      </c>
      <c r="D7" s="10">
        <v>9.5289999999999999</v>
      </c>
      <c r="E7">
        <v>8</v>
      </c>
      <c r="F7">
        <v>9</v>
      </c>
      <c r="G7">
        <v>10</v>
      </c>
      <c r="H7">
        <v>10</v>
      </c>
      <c r="I7" t="s">
        <v>47</v>
      </c>
      <c r="J7">
        <f>10-(6.5/0.5)+6</f>
        <v>3</v>
      </c>
      <c r="K7">
        <v>5</v>
      </c>
      <c r="L7" s="4" t="s">
        <v>44</v>
      </c>
      <c r="M7">
        <v>7</v>
      </c>
      <c r="N7">
        <v>5</v>
      </c>
      <c r="O7" s="4" t="s">
        <v>48</v>
      </c>
      <c r="Q7" s="16">
        <f>SUM(D7*$D$3,E7*$E$3,F7*$F$3,G7*$G$3,H7*$H$3,J7*$J$3,K7*$K$3,M7*$M$3,N7*$N$3)</f>
        <v>510.70299999999997</v>
      </c>
    </row>
    <row r="8" spans="1:17" ht="34.5">
      <c r="A8" s="1"/>
      <c r="B8" s="1">
        <v>26</v>
      </c>
      <c r="C8" s="9" t="s">
        <v>73</v>
      </c>
      <c r="D8" s="10">
        <v>10.036</v>
      </c>
      <c r="E8">
        <v>9</v>
      </c>
      <c r="F8">
        <v>9</v>
      </c>
      <c r="G8">
        <v>10</v>
      </c>
      <c r="H8">
        <v>8</v>
      </c>
      <c r="I8" t="s">
        <v>47</v>
      </c>
      <c r="J8">
        <f>10-(6.5/0.5)+6</f>
        <v>3</v>
      </c>
      <c r="K8">
        <v>6</v>
      </c>
      <c r="L8" s="4" t="s">
        <v>54</v>
      </c>
      <c r="M8">
        <v>7</v>
      </c>
      <c r="N8">
        <v>4</v>
      </c>
      <c r="O8" s="4" t="s">
        <v>53</v>
      </c>
      <c r="Q8" s="16">
        <f>SUM(D8*$D$3,E8*$E$3,F8*$F$3,G8*$G$3,H8*$H$3,J8*$J$3,K8*$K$3,M8*$M$3,N8*$N$3)</f>
        <v>508.25200000000001</v>
      </c>
    </row>
    <row r="9" spans="1:17" ht="45.75">
      <c r="A9" s="1" t="s">
        <v>89</v>
      </c>
      <c r="B9" s="1">
        <v>38</v>
      </c>
      <c r="C9" s="7" t="s">
        <v>86</v>
      </c>
      <c r="D9" s="10">
        <v>10</v>
      </c>
      <c r="E9">
        <v>10</v>
      </c>
      <c r="F9">
        <v>4</v>
      </c>
      <c r="G9">
        <v>4</v>
      </c>
      <c r="H9">
        <v>7</v>
      </c>
      <c r="I9" t="s">
        <v>87</v>
      </c>
      <c r="J9">
        <v>10</v>
      </c>
      <c r="K9">
        <v>6</v>
      </c>
      <c r="L9" s="4" t="s">
        <v>35</v>
      </c>
      <c r="M9">
        <v>5</v>
      </c>
      <c r="N9">
        <v>8</v>
      </c>
      <c r="O9" s="4" t="s">
        <v>88</v>
      </c>
      <c r="Q9" s="16">
        <f>SUM(D9*$D$3,E9*$E$3,F9*$F$3,G9*$G$3,H9*$H$3,J9*$J$3,K9*$K$3,M9*$M$3,N9*$N$3)</f>
        <v>502</v>
      </c>
    </row>
    <row r="10" spans="1:17" ht="30">
      <c r="A10" s="1"/>
      <c r="B10" s="1">
        <v>16</v>
      </c>
      <c r="C10" s="7" t="s">
        <v>64</v>
      </c>
      <c r="D10" s="10">
        <v>5.875</v>
      </c>
      <c r="E10">
        <v>8</v>
      </c>
      <c r="F10">
        <v>7</v>
      </c>
      <c r="G10">
        <v>7</v>
      </c>
      <c r="H10">
        <v>7</v>
      </c>
      <c r="I10" t="s">
        <v>30</v>
      </c>
      <c r="J10">
        <f>10-(3/0.5)+6</f>
        <v>10</v>
      </c>
      <c r="K10">
        <v>6</v>
      </c>
      <c r="L10" s="4" t="s">
        <v>36</v>
      </c>
      <c r="M10">
        <v>7</v>
      </c>
      <c r="N10">
        <v>7</v>
      </c>
      <c r="Q10" s="16">
        <f>SUM(D10*$D$3,E10*$E$3,F10*$F$3,G10*$G$3,H10*$H$3,J10*$J$3,K10*$K$3,M10*$M$3,N10*$N$3)</f>
        <v>501.125</v>
      </c>
    </row>
    <row r="11" spans="1:17" ht="30">
      <c r="A11" s="1" t="s">
        <v>89</v>
      </c>
      <c r="B11" s="1">
        <v>39</v>
      </c>
      <c r="C11" s="7" t="s">
        <v>90</v>
      </c>
      <c r="D11" s="10">
        <v>6.3</v>
      </c>
      <c r="E11">
        <v>10</v>
      </c>
      <c r="F11">
        <v>9</v>
      </c>
      <c r="G11">
        <v>0</v>
      </c>
      <c r="H11">
        <v>8</v>
      </c>
      <c r="I11" t="s">
        <v>18</v>
      </c>
      <c r="J11">
        <v>9</v>
      </c>
      <c r="K11">
        <v>6</v>
      </c>
      <c r="L11" s="4" t="s">
        <v>35</v>
      </c>
      <c r="M11">
        <v>7</v>
      </c>
      <c r="N11">
        <v>8</v>
      </c>
      <c r="O11" s="4" t="s">
        <v>91</v>
      </c>
      <c r="Q11" s="16">
        <f>SUM(D11*$D$3,E11*$E$3,F11*$F$3,G11*$G$3,H11*$H$3,J11*$J$3,K11*$K$3,M11*$M$3,N11*$N$3)</f>
        <v>492.1</v>
      </c>
    </row>
    <row r="12" spans="1:17" ht="102">
      <c r="A12" s="1" t="s">
        <v>89</v>
      </c>
      <c r="B12" s="1">
        <v>40</v>
      </c>
      <c r="C12" s="17" t="s">
        <v>92</v>
      </c>
      <c r="D12" s="10">
        <f>10-(4100/1000)+4</f>
        <v>9.9</v>
      </c>
      <c r="E12">
        <v>10</v>
      </c>
      <c r="F12">
        <v>4</v>
      </c>
      <c r="G12">
        <v>8</v>
      </c>
      <c r="H12">
        <v>6</v>
      </c>
      <c r="I12" t="s">
        <v>87</v>
      </c>
      <c r="J12">
        <v>10</v>
      </c>
      <c r="K12">
        <v>1</v>
      </c>
      <c r="M12">
        <v>7</v>
      </c>
      <c r="N12">
        <v>7</v>
      </c>
      <c r="O12" s="4" t="s">
        <v>93</v>
      </c>
      <c r="Q12" s="16">
        <f>SUM(D12*$D$3,E12*$E$3,F12*$F$3,G12*$G$3,H12*$H$3,J12*$J$3,K12*$K$3,M12*$M$3,N12*$N$3)</f>
        <v>485.3</v>
      </c>
    </row>
    <row r="13" spans="1:17" ht="23.25">
      <c r="A13" s="1"/>
      <c r="B13" s="1">
        <v>25</v>
      </c>
      <c r="C13" s="9" t="s">
        <v>72</v>
      </c>
      <c r="D13" s="10">
        <v>9.8789999999999996</v>
      </c>
      <c r="E13">
        <v>10</v>
      </c>
      <c r="F13">
        <v>7</v>
      </c>
      <c r="G13">
        <v>9</v>
      </c>
      <c r="H13">
        <v>7</v>
      </c>
      <c r="I13" t="s">
        <v>50</v>
      </c>
      <c r="J13">
        <f>10-(7/0.5)+6</f>
        <v>2</v>
      </c>
      <c r="K13">
        <v>2</v>
      </c>
      <c r="L13" s="4" t="s">
        <v>51</v>
      </c>
      <c r="M13">
        <v>7</v>
      </c>
      <c r="N13">
        <v>9</v>
      </c>
      <c r="O13" s="4" t="s">
        <v>52</v>
      </c>
      <c r="Q13" s="16">
        <f>SUM(D13*$D$3,E13*$E$3,F13*$F$3,G13*$G$3,H13*$H$3,J13*$J$3,K13*$K$3,M13*$M$3,N13*$N$3)</f>
        <v>485.15300000000002</v>
      </c>
    </row>
    <row r="14" spans="1:17" ht="34.5">
      <c r="A14" s="1"/>
      <c r="B14" s="1">
        <v>2</v>
      </c>
      <c r="C14" s="7" t="s">
        <v>60</v>
      </c>
      <c r="D14" s="10">
        <v>8.8000000000000007</v>
      </c>
      <c r="E14">
        <v>10</v>
      </c>
      <c r="F14">
        <v>5</v>
      </c>
      <c r="G14">
        <v>8</v>
      </c>
      <c r="H14">
        <v>7</v>
      </c>
      <c r="I14" t="s">
        <v>3</v>
      </c>
      <c r="J14">
        <f>10-(5.1/0.5)+6</f>
        <v>5.8000000000000007</v>
      </c>
      <c r="K14">
        <v>7</v>
      </c>
      <c r="L14" s="4" t="s">
        <v>2</v>
      </c>
      <c r="M14">
        <v>7</v>
      </c>
      <c r="N14">
        <v>4</v>
      </c>
      <c r="O14" s="4" t="s">
        <v>1</v>
      </c>
      <c r="Q14" s="16">
        <f>SUM(D14*$D$3,E14*$E$3,F14*$F$3,G14*$G$3,H14*$H$3,J14*$J$3,K14*$K$3,M14*$M$3,N14*$N$3)</f>
        <v>484</v>
      </c>
    </row>
    <row r="15" spans="1:17" ht="34.5">
      <c r="A15" s="1"/>
      <c r="B15" s="1">
        <v>24</v>
      </c>
      <c r="C15" s="9" t="s">
        <v>71</v>
      </c>
      <c r="D15" s="10">
        <v>8.032</v>
      </c>
      <c r="E15">
        <v>10</v>
      </c>
      <c r="F15">
        <v>8</v>
      </c>
      <c r="G15">
        <v>6</v>
      </c>
      <c r="H15">
        <v>7</v>
      </c>
      <c r="I15" t="s">
        <v>47</v>
      </c>
      <c r="J15">
        <f>10-(6.5/0.5)+6</f>
        <v>3</v>
      </c>
      <c r="K15">
        <v>8</v>
      </c>
      <c r="L15" s="4" t="s">
        <v>49</v>
      </c>
      <c r="M15">
        <v>7</v>
      </c>
      <c r="N15">
        <v>5</v>
      </c>
      <c r="Q15" s="16">
        <f>SUM(D15*$D$3,E15*$E$3,F15*$F$3,G15*$G$3,H15*$H$3,J15*$J$3,K15*$K$3,M15*$M$3,N15*$N$3)</f>
        <v>480.22399999999999</v>
      </c>
    </row>
    <row r="16" spans="1:17" ht="23.25">
      <c r="A16" s="1"/>
      <c r="B16" s="1">
        <v>28</v>
      </c>
      <c r="C16" s="9" t="s">
        <v>75</v>
      </c>
      <c r="D16" s="10">
        <v>8.6460000000000008</v>
      </c>
      <c r="E16">
        <v>9</v>
      </c>
      <c r="F16">
        <v>9</v>
      </c>
      <c r="G16">
        <v>9</v>
      </c>
      <c r="H16">
        <v>7</v>
      </c>
      <c r="I16" t="s">
        <v>47</v>
      </c>
      <c r="J16">
        <f>10-(6.5/0.5)+6</f>
        <v>3</v>
      </c>
      <c r="K16">
        <v>6</v>
      </c>
      <c r="L16" s="4" t="s">
        <v>57</v>
      </c>
      <c r="M16">
        <v>5</v>
      </c>
      <c r="N16">
        <v>4</v>
      </c>
      <c r="O16" s="4" t="s">
        <v>58</v>
      </c>
      <c r="Q16" s="16">
        <f>SUM(D16*$D$3,E16*$E$3,F16*$F$3,G16*$G$3,H16*$H$3,J16*$J$3,K16*$K$3,M16*$M$3,N16*$N$3)</f>
        <v>474.52199999999999</v>
      </c>
    </row>
    <row r="17" spans="1:17" ht="30">
      <c r="A17" s="1"/>
      <c r="B17" s="1">
        <v>18</v>
      </c>
      <c r="C17" s="7" t="s">
        <v>66</v>
      </c>
      <c r="D17" s="10">
        <v>8.9039999999999999</v>
      </c>
      <c r="E17">
        <v>4</v>
      </c>
      <c r="F17">
        <v>7</v>
      </c>
      <c r="G17">
        <v>10</v>
      </c>
      <c r="H17">
        <v>10</v>
      </c>
      <c r="I17" t="s">
        <v>39</v>
      </c>
      <c r="J17">
        <f>10-(3.75/0.5)+6</f>
        <v>8.5</v>
      </c>
      <c r="K17">
        <v>6</v>
      </c>
      <c r="L17" s="4" t="s">
        <v>41</v>
      </c>
      <c r="M17">
        <v>7</v>
      </c>
      <c r="N17">
        <v>0</v>
      </c>
      <c r="O17" s="4" t="s">
        <v>21</v>
      </c>
      <c r="Q17" s="16">
        <f>SUM(D17*$D$3,E17*$E$3,F17*$F$3,G17*$G$3,H17*$H$3,J17*$J$3,K17*$K$3,M17*$M$3,N17*$N$3)</f>
        <v>462.32799999999997</v>
      </c>
    </row>
    <row r="18" spans="1:17">
      <c r="A18" s="1"/>
      <c r="B18" s="1">
        <v>22</v>
      </c>
      <c r="C18" s="9" t="s">
        <v>69</v>
      </c>
      <c r="D18" s="10">
        <v>9.3710000000000004</v>
      </c>
      <c r="E18">
        <v>8</v>
      </c>
      <c r="F18">
        <v>8</v>
      </c>
      <c r="G18">
        <v>9</v>
      </c>
      <c r="H18">
        <v>7</v>
      </c>
      <c r="I18" t="s">
        <v>45</v>
      </c>
      <c r="J18">
        <f>10-(6/0.5)+6</f>
        <v>4</v>
      </c>
      <c r="K18">
        <v>5</v>
      </c>
      <c r="L18" s="4" t="s">
        <v>44</v>
      </c>
      <c r="M18">
        <v>7</v>
      </c>
      <c r="N18">
        <v>3</v>
      </c>
      <c r="Q18" s="16">
        <f>SUM(D18*$D$3,E18*$E$3,F18*$F$3,G18*$G$3,H18*$H$3,J18*$J$3,K18*$K$3,M18*$M$3,N18*$N$3)</f>
        <v>461.59699999999998</v>
      </c>
    </row>
    <row r="19" spans="1:17" ht="34.5">
      <c r="A19" s="1"/>
      <c r="B19" s="1">
        <v>1</v>
      </c>
      <c r="C19" s="7" t="s">
        <v>59</v>
      </c>
      <c r="D19" s="10">
        <v>6.226</v>
      </c>
      <c r="E19">
        <v>10</v>
      </c>
      <c r="F19">
        <v>7</v>
      </c>
      <c r="G19">
        <v>5</v>
      </c>
      <c r="H19">
        <v>7</v>
      </c>
      <c r="I19" t="s">
        <v>5</v>
      </c>
      <c r="J19">
        <f>10-(3.5/0.5)+6</f>
        <v>9</v>
      </c>
      <c r="K19">
        <v>7</v>
      </c>
      <c r="L19" s="4" t="s">
        <v>4</v>
      </c>
      <c r="M19">
        <v>7</v>
      </c>
      <c r="N19">
        <v>1</v>
      </c>
      <c r="O19" s="4" t="s">
        <v>81</v>
      </c>
      <c r="Q19" s="16">
        <f>SUM(D19*$D$3,E19*$E$3,F19*$F$3,G19*$G$3,H19*$H$3,J19*$J$3,K19*$K$3,M19*$M$3,N19*$N$3)</f>
        <v>459.58199999999999</v>
      </c>
    </row>
    <row r="20" spans="1:17" ht="23.25">
      <c r="A20" s="1"/>
      <c r="B20" s="1">
        <v>29</v>
      </c>
      <c r="C20" s="9" t="s">
        <v>76</v>
      </c>
      <c r="D20" s="12">
        <v>7.56</v>
      </c>
      <c r="E20">
        <v>9</v>
      </c>
      <c r="F20">
        <v>9</v>
      </c>
      <c r="G20">
        <v>9</v>
      </c>
      <c r="H20">
        <v>7</v>
      </c>
      <c r="I20" t="s">
        <v>50</v>
      </c>
      <c r="J20">
        <f>10-(7/0.5)+6</f>
        <v>2</v>
      </c>
      <c r="K20">
        <v>6</v>
      </c>
      <c r="L20" s="4" t="s">
        <v>35</v>
      </c>
      <c r="M20">
        <v>5</v>
      </c>
      <c r="N20">
        <v>4</v>
      </c>
      <c r="O20" s="4" t="s">
        <v>58</v>
      </c>
      <c r="Q20" s="16">
        <f>SUM(D20*$D$3,E20*$E$3,F20*$F$3,G20*$G$3,H20*$H$3,J20*$J$3,K20*$K$3,M20*$M$3,N20*$N$3)</f>
        <v>458.91999999999996</v>
      </c>
    </row>
    <row r="21" spans="1:17" ht="23.25">
      <c r="A21" s="1"/>
      <c r="B21" s="1">
        <v>27</v>
      </c>
      <c r="C21" s="9" t="s">
        <v>74</v>
      </c>
      <c r="D21" s="10">
        <v>10.631</v>
      </c>
      <c r="E21">
        <v>6</v>
      </c>
      <c r="F21">
        <v>9</v>
      </c>
      <c r="G21">
        <v>10</v>
      </c>
      <c r="H21">
        <v>7</v>
      </c>
      <c r="I21" t="s">
        <v>50</v>
      </c>
      <c r="J21">
        <f>10-(7/0.5)+6</f>
        <v>2</v>
      </c>
      <c r="K21">
        <v>5</v>
      </c>
      <c r="L21" s="4" t="s">
        <v>55</v>
      </c>
      <c r="M21">
        <v>7</v>
      </c>
      <c r="N21">
        <v>4</v>
      </c>
      <c r="O21" s="4" t="s">
        <v>56</v>
      </c>
      <c r="Q21" s="16">
        <f>SUM(D21*$D$3,E21*$E$3,F21*$F$3,G21*$G$3,H21*$H$3,J21*$J$3,K21*$K$3,M21*$M$3,N21*$N$3)</f>
        <v>458.41700000000003</v>
      </c>
    </row>
    <row r="22" spans="1:17" ht="57">
      <c r="A22" s="1"/>
      <c r="B22" s="1">
        <v>9</v>
      </c>
      <c r="C22" s="7" t="s">
        <v>24</v>
      </c>
      <c r="D22" s="10">
        <v>6.1740000000000004</v>
      </c>
      <c r="E22">
        <v>8</v>
      </c>
      <c r="F22">
        <v>9</v>
      </c>
      <c r="G22">
        <v>7</v>
      </c>
      <c r="H22">
        <v>7</v>
      </c>
      <c r="I22" t="s">
        <v>20</v>
      </c>
      <c r="J22">
        <f>10-(4.5/0.5)+6</f>
        <v>7</v>
      </c>
      <c r="K22">
        <v>7</v>
      </c>
      <c r="L22" s="4" t="s">
        <v>25</v>
      </c>
      <c r="M22">
        <v>9</v>
      </c>
      <c r="N22">
        <v>0</v>
      </c>
      <c r="O22" s="4" t="s">
        <v>21</v>
      </c>
      <c r="P22" t="s">
        <v>26</v>
      </c>
      <c r="Q22" s="16">
        <f>SUM(D22*$D$3,E22*$E$3,F22*$F$3,G22*$G$3,H22*$H$3,J22*$J$3,K22*$K$3,M22*$M$3,N22*$N$3)</f>
        <v>455.21800000000002</v>
      </c>
    </row>
    <row r="23" spans="1:17">
      <c r="A23" s="1"/>
      <c r="B23" s="1">
        <v>21</v>
      </c>
      <c r="C23" s="9" t="s">
        <v>68</v>
      </c>
      <c r="D23" s="10">
        <v>9.3450000000000006</v>
      </c>
      <c r="E23">
        <v>8</v>
      </c>
      <c r="F23">
        <v>9</v>
      </c>
      <c r="G23">
        <v>7</v>
      </c>
      <c r="H23">
        <v>7</v>
      </c>
      <c r="I23" t="s">
        <v>45</v>
      </c>
      <c r="J23">
        <f>10-(6/0.5)+6</f>
        <v>4</v>
      </c>
      <c r="K23">
        <v>5</v>
      </c>
      <c r="L23" s="4" t="s">
        <v>44</v>
      </c>
      <c r="M23">
        <v>7</v>
      </c>
      <c r="N23">
        <v>3</v>
      </c>
      <c r="O23" s="4" t="s">
        <v>46</v>
      </c>
      <c r="Q23" s="16">
        <f>SUM(D23*$D$3,E23*$E$3,F23*$F$3,G23*$G$3,H23*$H$3,J23*$J$3,K23*$K$3,M23*$M$3,N23*$N$3)</f>
        <v>453.41500000000002</v>
      </c>
    </row>
    <row r="24" spans="1:17" ht="57">
      <c r="A24" s="1"/>
      <c r="B24" s="1">
        <v>10</v>
      </c>
      <c r="C24" s="7" t="s">
        <v>29</v>
      </c>
      <c r="D24" s="10">
        <v>6.556</v>
      </c>
      <c r="E24">
        <v>7</v>
      </c>
      <c r="F24">
        <v>9</v>
      </c>
      <c r="G24">
        <v>7</v>
      </c>
      <c r="H24">
        <v>7</v>
      </c>
      <c r="I24" t="s">
        <v>20</v>
      </c>
      <c r="J24">
        <f>10-(4.5/0.5)+6</f>
        <v>7</v>
      </c>
      <c r="K24">
        <v>7</v>
      </c>
      <c r="L24" s="4" t="s">
        <v>25</v>
      </c>
      <c r="M24">
        <v>9</v>
      </c>
      <c r="N24">
        <v>0</v>
      </c>
      <c r="O24" s="4" t="s">
        <v>21</v>
      </c>
      <c r="P24" t="s">
        <v>26</v>
      </c>
      <c r="Q24" s="16">
        <f>SUM(D24*$D$3,E24*$E$3,F24*$F$3,G24*$G$3,H24*$H$3,J24*$J$3,K24*$K$3,M24*$M$3,N24*$N$3)</f>
        <v>447.892</v>
      </c>
    </row>
    <row r="25" spans="1:17" ht="45.75">
      <c r="A25" s="1"/>
      <c r="B25" s="1">
        <v>17</v>
      </c>
      <c r="C25" s="7" t="s">
        <v>65</v>
      </c>
      <c r="D25" s="10">
        <v>6.0830000000000002</v>
      </c>
      <c r="E25">
        <v>9</v>
      </c>
      <c r="F25">
        <v>5</v>
      </c>
      <c r="G25">
        <v>5</v>
      </c>
      <c r="H25">
        <v>8</v>
      </c>
      <c r="I25" t="s">
        <v>39</v>
      </c>
      <c r="J25">
        <f>10-(3.75/0.5)+6</f>
        <v>8.5</v>
      </c>
      <c r="K25">
        <v>8</v>
      </c>
      <c r="L25" s="4" t="s">
        <v>40</v>
      </c>
      <c r="M25">
        <v>7</v>
      </c>
      <c r="N25">
        <v>0</v>
      </c>
      <c r="O25" s="4" t="s">
        <v>21</v>
      </c>
      <c r="Q25" s="16">
        <f>SUM(D25*$D$3,E25*$E$3,F25*$F$3,G25*$G$3,H25*$H$3,J25*$J$3,K25*$K$3,M25*$M$3,N25*$N$3)</f>
        <v>436.58100000000002</v>
      </c>
    </row>
    <row r="26" spans="1:17" ht="68.25">
      <c r="A26" s="1"/>
      <c r="B26" s="1">
        <v>6</v>
      </c>
      <c r="C26" s="7" t="s">
        <v>19</v>
      </c>
      <c r="D26" s="10">
        <v>5.4109999999999996</v>
      </c>
      <c r="E26">
        <v>10</v>
      </c>
      <c r="F26">
        <v>5</v>
      </c>
      <c r="G26">
        <v>5</v>
      </c>
      <c r="H26">
        <v>7</v>
      </c>
      <c r="I26" t="s">
        <v>20</v>
      </c>
      <c r="J26">
        <f>10-(4.5/0.5)+6</f>
        <v>7</v>
      </c>
      <c r="K26">
        <v>8</v>
      </c>
      <c r="L26" s="4" t="s">
        <v>28</v>
      </c>
      <c r="M26">
        <v>9</v>
      </c>
      <c r="N26">
        <v>0</v>
      </c>
      <c r="O26" s="4" t="s">
        <v>21</v>
      </c>
      <c r="P26" t="s">
        <v>26</v>
      </c>
      <c r="Q26" s="16">
        <f>SUM(D26*$D$3,E26*$E$3,F26*$F$3,G26*$G$3,H26*$H$3,J26*$J$3,K26*$K$3,M26*$M$3,N26*$N$3)</f>
        <v>429.87700000000001</v>
      </c>
    </row>
    <row r="27" spans="1:17" ht="45">
      <c r="A27" s="1"/>
      <c r="B27" s="1">
        <v>11</v>
      </c>
      <c r="C27" s="7" t="s">
        <v>61</v>
      </c>
      <c r="D27" s="10">
        <v>1.22</v>
      </c>
      <c r="E27">
        <v>7</v>
      </c>
      <c r="F27">
        <v>6</v>
      </c>
      <c r="G27">
        <v>2</v>
      </c>
      <c r="H27">
        <v>6</v>
      </c>
      <c r="I27" t="s">
        <v>30</v>
      </c>
      <c r="J27">
        <f>10-(3/0.5)+6</f>
        <v>10</v>
      </c>
      <c r="K27">
        <v>5</v>
      </c>
      <c r="L27" s="4" t="s">
        <v>31</v>
      </c>
      <c r="M27">
        <v>10</v>
      </c>
      <c r="N27">
        <v>8</v>
      </c>
      <c r="Q27" s="16">
        <f>SUM(D27*$D$3,E27*$E$3,F27*$F$3,G27*$G$3,H27*$H$3,J27*$J$3,K27*$K$3,M27*$M$3,N27*$N$3)</f>
        <v>414.53999999999996</v>
      </c>
    </row>
    <row r="28" spans="1:17" ht="57">
      <c r="A28" s="1"/>
      <c r="B28" s="1">
        <v>7</v>
      </c>
      <c r="C28" s="7" t="s">
        <v>22</v>
      </c>
      <c r="D28" s="10">
        <v>5.0199999999999996</v>
      </c>
      <c r="E28">
        <v>9</v>
      </c>
      <c r="F28">
        <v>9</v>
      </c>
      <c r="G28">
        <v>1</v>
      </c>
      <c r="H28">
        <v>7</v>
      </c>
      <c r="I28" t="s">
        <v>20</v>
      </c>
      <c r="J28">
        <f>10-(4.5/0.5)+6</f>
        <v>7</v>
      </c>
      <c r="K28">
        <v>7</v>
      </c>
      <c r="L28" s="4" t="s">
        <v>25</v>
      </c>
      <c r="M28">
        <v>9</v>
      </c>
      <c r="N28">
        <v>0</v>
      </c>
      <c r="O28" s="4" t="s">
        <v>21</v>
      </c>
      <c r="P28" t="s">
        <v>26</v>
      </c>
      <c r="Q28" s="16">
        <f>SUM(D28*$D$3,E28*$E$3,F28*$F$3,G28*$G$3,H28*$H$3,J28*$J$3,K28*$K$3,M28*$M$3,N28*$N$3)</f>
        <v>409.14</v>
      </c>
    </row>
    <row r="29" spans="1:17">
      <c r="A29" s="1"/>
      <c r="B29" s="1">
        <v>20</v>
      </c>
      <c r="C29" s="9" t="s">
        <v>43</v>
      </c>
      <c r="D29" s="10">
        <v>9.8089999999999993</v>
      </c>
      <c r="E29">
        <v>7</v>
      </c>
      <c r="F29">
        <v>9</v>
      </c>
      <c r="G29">
        <v>7</v>
      </c>
      <c r="H29">
        <v>7</v>
      </c>
      <c r="I29" t="s">
        <v>42</v>
      </c>
      <c r="J29">
        <f>10-(7.5/0.5)+6</f>
        <v>1</v>
      </c>
      <c r="K29">
        <v>5</v>
      </c>
      <c r="L29" s="4" t="s">
        <v>44</v>
      </c>
      <c r="M29">
        <v>7</v>
      </c>
      <c r="N29">
        <v>0</v>
      </c>
      <c r="O29" s="4" t="s">
        <v>21</v>
      </c>
      <c r="Q29" s="16">
        <f>SUM(D29*$D$3,E29*$E$3,F29*$F$3,G29*$G$3,H29*$H$3,J29*$J$3,K29*$K$3,M29*$M$3,N29*$N$3)</f>
        <v>398.66300000000001</v>
      </c>
    </row>
    <row r="30" spans="1:17" ht="30">
      <c r="A30" s="1"/>
      <c r="B30" s="1">
        <v>13</v>
      </c>
      <c r="C30" s="7" t="s">
        <v>62</v>
      </c>
      <c r="D30" s="10">
        <v>8.1</v>
      </c>
      <c r="E30">
        <v>2</v>
      </c>
      <c r="F30">
        <v>8</v>
      </c>
      <c r="G30">
        <v>8</v>
      </c>
      <c r="H30">
        <v>8</v>
      </c>
      <c r="I30" t="s">
        <v>20</v>
      </c>
      <c r="J30">
        <f>10-(4.5/0.5)+6</f>
        <v>7</v>
      </c>
      <c r="K30">
        <v>5</v>
      </c>
      <c r="L30" s="4" t="s">
        <v>33</v>
      </c>
      <c r="M30">
        <v>7</v>
      </c>
      <c r="N30">
        <v>0</v>
      </c>
      <c r="O30" s="4" t="s">
        <v>21</v>
      </c>
      <c r="P30" t="s">
        <v>26</v>
      </c>
      <c r="Q30" s="16">
        <f>SUM(D30*$D$3,E30*$E$3,F30*$F$3,G30*$G$3,H30*$H$3,J30*$J$3,K30*$K$3,M30*$M$3,N30*$N$3)</f>
        <v>392.7</v>
      </c>
    </row>
    <row r="31" spans="1:17">
      <c r="A31" s="1"/>
      <c r="B31" s="1">
        <v>5</v>
      </c>
      <c r="C31" s="7" t="s">
        <v>17</v>
      </c>
      <c r="D31" s="10">
        <v>9.3170000000000002</v>
      </c>
      <c r="E31">
        <v>8</v>
      </c>
      <c r="F31">
        <v>6</v>
      </c>
      <c r="G31">
        <v>0</v>
      </c>
      <c r="H31">
        <v>7</v>
      </c>
      <c r="I31" t="s">
        <v>18</v>
      </c>
      <c r="J31">
        <f>10-(3.5/0.5)+6</f>
        <v>9</v>
      </c>
      <c r="K31">
        <v>0</v>
      </c>
      <c r="M31">
        <v>7</v>
      </c>
      <c r="N31">
        <v>2</v>
      </c>
      <c r="Q31" s="16">
        <f>SUM(D31*$D$3,E31*$E$3,F31*$F$3,G31*$G$3,H31*$H$3,J31*$J$3,K31*$K$3,M31*$M$3,N31*$N$3)</f>
        <v>365.21899999999999</v>
      </c>
    </row>
    <row r="32" spans="1:17" ht="57">
      <c r="A32" s="1"/>
      <c r="B32" s="1">
        <v>8</v>
      </c>
      <c r="C32" s="7" t="s">
        <v>23</v>
      </c>
      <c r="D32" s="10">
        <v>2.8340000000000001</v>
      </c>
      <c r="E32">
        <v>6</v>
      </c>
      <c r="F32">
        <v>8</v>
      </c>
      <c r="G32">
        <v>1</v>
      </c>
      <c r="H32">
        <v>7</v>
      </c>
      <c r="I32" t="s">
        <v>20</v>
      </c>
      <c r="J32">
        <f>10-(4.5/0.5)+6</f>
        <v>7</v>
      </c>
      <c r="K32">
        <v>7</v>
      </c>
      <c r="L32" s="4" t="s">
        <v>25</v>
      </c>
      <c r="M32">
        <v>9</v>
      </c>
      <c r="N32">
        <v>0</v>
      </c>
      <c r="O32" s="4" t="s">
        <v>21</v>
      </c>
      <c r="P32" t="s">
        <v>26</v>
      </c>
      <c r="Q32" s="16">
        <f>SUM(D32*$D$3,E32*$E$3,F32*$F$3,G32*$G$3,H32*$H$3,J32*$J$3,K32*$K$3,M32*$M$3,N32*$N$3)</f>
        <v>355.83799999999997</v>
      </c>
    </row>
    <row r="33" spans="1:17">
      <c r="A33" s="1"/>
      <c r="D33" s="10"/>
      <c r="Q33" s="16">
        <f t="shared" ref="Q4:Q33" si="0">SUM(D33*$D$3,E33*$E$3,F33*$F$3,G33*$G$3,H33*$H$3,J33*$J$3,K33*$K$3,M33*$M$3,N33*$N$3)</f>
        <v>0</v>
      </c>
    </row>
    <row r="34" spans="1:17">
      <c r="A34" s="1" t="s">
        <v>38</v>
      </c>
      <c r="B34" s="1">
        <v>15</v>
      </c>
      <c r="C34" s="7" t="s">
        <v>34</v>
      </c>
      <c r="D34" s="11"/>
      <c r="E34" t="s">
        <v>34</v>
      </c>
      <c r="F34" t="s">
        <v>34</v>
      </c>
      <c r="G34" t="s">
        <v>34</v>
      </c>
      <c r="H34" t="s">
        <v>34</v>
      </c>
      <c r="I34" t="s">
        <v>34</v>
      </c>
      <c r="K34" t="s">
        <v>34</v>
      </c>
      <c r="L34" s="4" t="s">
        <v>34</v>
      </c>
      <c r="M34" t="s">
        <v>34</v>
      </c>
      <c r="N34" t="s">
        <v>34</v>
      </c>
      <c r="O34" s="4" t="s">
        <v>34</v>
      </c>
      <c r="Q34" s="15"/>
    </row>
    <row r="35" spans="1:17">
      <c r="A35" s="1" t="s">
        <v>0</v>
      </c>
      <c r="B35" s="1">
        <v>3</v>
      </c>
      <c r="D35" s="11"/>
      <c r="Q35" s="15"/>
    </row>
    <row r="36" spans="1:17">
      <c r="A36" s="1" t="s">
        <v>0</v>
      </c>
      <c r="B36" s="1">
        <v>4</v>
      </c>
      <c r="D36" s="11"/>
      <c r="Q36" s="15"/>
    </row>
    <row r="37" spans="1:17">
      <c r="A37" t="s">
        <v>32</v>
      </c>
      <c r="B37" s="1">
        <v>12</v>
      </c>
      <c r="C37" s="7" t="s">
        <v>34</v>
      </c>
      <c r="D37" s="11" t="s">
        <v>77</v>
      </c>
      <c r="E37" t="s">
        <v>34</v>
      </c>
      <c r="F37" t="s">
        <v>34</v>
      </c>
      <c r="G37" t="s">
        <v>34</v>
      </c>
      <c r="H37" t="s">
        <v>34</v>
      </c>
      <c r="I37" t="s">
        <v>34</v>
      </c>
      <c r="K37" t="s">
        <v>34</v>
      </c>
      <c r="L37" s="4" t="s">
        <v>34</v>
      </c>
      <c r="M37" t="s">
        <v>34</v>
      </c>
      <c r="N37" t="s">
        <v>34</v>
      </c>
      <c r="O37" s="4" t="s">
        <v>34</v>
      </c>
      <c r="P37" t="s">
        <v>34</v>
      </c>
      <c r="Q37" s="15"/>
    </row>
    <row r="38" spans="1:17" ht="30">
      <c r="A38" s="1" t="s">
        <v>0</v>
      </c>
      <c r="B38" s="1">
        <v>19</v>
      </c>
      <c r="C38" s="7" t="s">
        <v>67</v>
      </c>
      <c r="D38" s="10">
        <v>10.75</v>
      </c>
      <c r="Q38" s="15"/>
    </row>
    <row r="39" spans="1:17">
      <c r="A39" s="1"/>
    </row>
  </sheetData>
  <sortState ref="A4:Q32">
    <sortCondition descending="1" ref="Q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</dc:creator>
  <cp:lastModifiedBy>Lara</cp:lastModifiedBy>
  <dcterms:created xsi:type="dcterms:W3CDTF">2011-11-13T11:46:05Z</dcterms:created>
  <dcterms:modified xsi:type="dcterms:W3CDTF">2011-12-04T13:07:48Z</dcterms:modified>
</cp:coreProperties>
</file>